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mc:AlternateContent xmlns:mc="http://schemas.openxmlformats.org/markup-compatibility/2006">
    <mc:Choice Requires="x15">
      <x15ac:absPath xmlns:x15ac="http://schemas.microsoft.com/office/spreadsheetml/2010/11/ac" url="/Users/pascualpuchesaez/Downloads/"/>
    </mc:Choice>
  </mc:AlternateContent>
  <xr:revisionPtr revIDLastSave="0" documentId="13_ncr:1_{D75B4901-2BA5-F145-B692-7BBE0461D444}" xr6:coauthVersionLast="47" xr6:coauthVersionMax="47" xr10:uidLastSave="{00000000-0000-0000-0000-000000000000}"/>
  <bookViews>
    <workbookView xWindow="280" yWindow="600" windowWidth="28220" windowHeight="11960" xr2:uid="{00000000-000D-0000-FFFF-FFFF00000000}"/>
  </bookViews>
  <sheets>
    <sheet name="formulario" sheetId="1" r:id="rId1"/>
    <sheet name="dat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H6" i="1"/>
  <c r="G6" i="1"/>
  <c r="D7" i="1" l="1"/>
  <c r="C7" i="1"/>
  <c r="F5" i="1"/>
  <c r="E5" i="1"/>
  <c r="D5" i="1"/>
  <c r="C5" i="1"/>
  <c r="D11" i="1" l="1"/>
  <c r="E11" i="1"/>
  <c r="B11" i="1"/>
  <c r="C11" i="1"/>
  <c r="B12" i="1"/>
  <c r="D12" i="1"/>
  <c r="C12" i="1"/>
  <c r="E12" i="1"/>
  <c r="B13" i="1" l="1"/>
  <c r="B14" i="1" s="1"/>
  <c r="B15" i="1" s="1"/>
  <c r="E13" i="1"/>
  <c r="E14" i="1" s="1"/>
  <c r="E15" i="1" s="1"/>
  <c r="D13" i="1"/>
  <c r="D14" i="1" s="1"/>
  <c r="D15" i="1" s="1"/>
  <c r="C13" i="1"/>
  <c r="C14" i="1" s="1"/>
  <c r="C15" i="1" s="1"/>
</calcChain>
</file>

<file path=xl/sharedStrings.xml><?xml version="1.0" encoding="utf-8"?>
<sst xmlns="http://schemas.openxmlformats.org/spreadsheetml/2006/main" count="29" uniqueCount="27">
  <si>
    <t>Número</t>
  </si>
  <si>
    <t>Cuantía</t>
  </si>
  <si>
    <t>Cuantía semestral</t>
  </si>
  <si>
    <t>Paga adicional del complemento específico</t>
  </si>
  <si>
    <t>A1</t>
  </si>
  <si>
    <t>A2</t>
  </si>
  <si>
    <t>TRIENIOS</t>
  </si>
  <si>
    <t>Catedráticos</t>
  </si>
  <si>
    <t>Resto de cuerpos</t>
  </si>
  <si>
    <t>SEXENIOS</t>
  </si>
  <si>
    <t>CARRERA:</t>
  </si>
  <si>
    <t>Nº HORAS DE HUELGA</t>
  </si>
  <si>
    <t>CUERPO</t>
  </si>
  <si>
    <t>MAESTROS</t>
  </si>
  <si>
    <t>PTFP</t>
  </si>
  <si>
    <t>SECUNDARIA</t>
  </si>
  <si>
    <t>CATEDRÁTICOS</t>
  </si>
  <si>
    <t>BRUTO MENSUAL</t>
  </si>
  <si>
    <t>BRUTO SEMESTRAL</t>
  </si>
  <si>
    <t>BRUTO DIARIO</t>
  </si>
  <si>
    <t>BRUTO HORARIO</t>
  </si>
  <si>
    <t>DESCUENTO</t>
  </si>
  <si>
    <t>SEXENIO</t>
  </si>
  <si>
    <t>ESPECIFICO catedraticos</t>
  </si>
  <si>
    <t>ESPECIFICO resto</t>
  </si>
  <si>
    <t>COMPL. ESP.SINGULAR</t>
  </si>
  <si>
    <t>INSTRUCCIONES: Sólo hay que modificar las cuatro celdas coloreadas en rojo clarito. Indica el número de trienios y sexenios que tienes. Marca la casilla de verificación en caso de cobrar el complemento de Carrera Profesional. Introduce la cuantía mensual que cobras en el Complemento Específico Singular. Indica el número exacto de horas de huelga que hiciste entre los dos días. Mira la cantidad que aparece en la fila de descuento en la columna correspondiente a tu cuerpo.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</si>
</sst>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1]"/>
    <numFmt numFmtId="165" formatCode="#,##0.00\ [$€];[Red]\-#,##0.00\ [$€]"/>
    <numFmt numFmtId="166" formatCode="#,##0.00&quot;€&quot;"/>
    <numFmt numFmtId="167" formatCode="#,##0.00\ &quot;€&quot;"/>
  </numFmts>
  <fonts count="4" x14ac:knownFonts="1">
    <font>
      <sz val="10"/>
      <color rgb="FF000000"/>
      <name val="Arial"/>
      <scheme val="minor"/>
    </font>
    <font>
      <sz val="10"/>
      <color theme="1"/>
      <name val="Arial"/>
      <family val="2"/>
      <scheme val="minor"/>
    </font>
    <font>
      <b/>
      <sz val="12"/>
      <color rgb="FFFFFFFF"/>
      <name val="Arial"/>
      <family val="2"/>
      <scheme val="minor"/>
    </font>
    <font>
      <sz val="10"/>
      <color theme="1"/>
      <name val="Arial"/>
      <family val="2"/>
    </font>
  </fonts>
  <fills count="5">
    <fill>
      <patternFill patternType="none"/>
    </fill>
    <fill>
      <patternFill patternType="gray125"/>
    </fill>
    <fill>
      <patternFill patternType="solid">
        <fgColor rgb="FF980000"/>
        <bgColor rgb="FF980000"/>
      </patternFill>
    </fill>
    <fill>
      <patternFill patternType="solid">
        <fgColor rgb="FFE6B8AF"/>
        <bgColor rgb="FFE6B8AF"/>
      </patternFill>
    </fill>
    <fill>
      <patternFill patternType="solid">
        <fgColor rgb="FFFF0000"/>
        <bgColor rgb="FFFF0000"/>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2" borderId="0" xfId="0" applyFont="1" applyFill="1" applyAlignment="1">
      <alignment horizontal="center"/>
    </xf>
    <xf numFmtId="0" fontId="2" fillId="2" borderId="0" xfId="0" applyFont="1" applyFill="1"/>
    <xf numFmtId="0" fontId="1" fillId="3" borderId="0" xfId="0" applyFont="1" applyFill="1" applyAlignment="1">
      <alignment horizontal="center"/>
    </xf>
    <xf numFmtId="164" fontId="1" fillId="0" borderId="0" xfId="0" applyNumberFormat="1" applyFont="1"/>
    <xf numFmtId="165" fontId="3" fillId="0" borderId="0" xfId="0" applyNumberFormat="1" applyFont="1"/>
    <xf numFmtId="166" fontId="1" fillId="0" borderId="0" xfId="0" applyNumberFormat="1" applyFont="1"/>
    <xf numFmtId="0" fontId="2" fillId="4" borderId="0" xfId="0" applyFont="1" applyFill="1"/>
    <xf numFmtId="166" fontId="2" fillId="4" borderId="0" xfId="0" applyNumberFormat="1" applyFont="1" applyFill="1"/>
    <xf numFmtId="167" fontId="1" fillId="3" borderId="0" xfId="0" applyNumberFormat="1" applyFont="1" applyFill="1" applyAlignment="1">
      <alignment horizontal="center"/>
    </xf>
    <xf numFmtId="0" fontId="1" fillId="0" borderId="0" xfId="0" applyFont="1" applyAlignment="1">
      <alignment vertical="center" wrapText="1"/>
    </xf>
    <xf numFmtId="0" fontId="2" fillId="2" borderId="0" xfId="0" applyFont="1" applyFill="1" applyAlignment="1">
      <alignment horizontal="center" vertical="center"/>
    </xf>
    <xf numFmtId="0" fontId="0" fillId="0" borderId="0" xfId="0"/>
    <xf numFmtId="0" fontId="2" fillId="2" borderId="0" xfId="0" applyFont="1" applyFill="1" applyAlignment="1">
      <alignment horizontal="center"/>
    </xf>
    <xf numFmtId="0" fontId="2" fillId="2" borderId="0" xfId="0" applyFont="1" applyFill="1" applyAlignment="1">
      <alignment horizontal="center" wrapText="1"/>
    </xf>
    <xf numFmtId="164" fontId="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19050</xdr:rowOff>
    </xdr:from>
    <xdr:ext cx="2924175" cy="3333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0</xdr:col>
          <xdr:colOff>1714500</xdr:colOff>
          <xdr:row>6</xdr:row>
          <xdr:rowOff>0</xdr:rowOff>
        </xdr:from>
        <xdr:to>
          <xdr:col>1</xdr:col>
          <xdr:colOff>368300</xdr:colOff>
          <xdr:row>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8"/>
  <sheetViews>
    <sheetView tabSelected="1" workbookViewId="0">
      <selection activeCell="B9" sqref="B9"/>
    </sheetView>
  </sheetViews>
  <sheetFormatPr baseColWidth="10" defaultColWidth="12.5" defaultRowHeight="15.75" customHeight="1" x14ac:dyDescent="0.15"/>
  <cols>
    <col min="1" max="1" width="26.1640625" customWidth="1"/>
    <col min="2" max="2" width="16.1640625" customWidth="1"/>
    <col min="3" max="3" width="16.5" customWidth="1"/>
    <col min="4" max="4" width="15.5" customWidth="1"/>
    <col min="5" max="5" width="17.5" customWidth="1"/>
    <col min="6" max="6" width="16.5" customWidth="1"/>
    <col min="7" max="7" width="15.1640625" bestFit="1" customWidth="1"/>
    <col min="8" max="8" width="17" customWidth="1"/>
    <col min="15" max="15" width="12.5" customWidth="1"/>
  </cols>
  <sheetData>
    <row r="1" spans="1:21" ht="13" x14ac:dyDescent="0.15">
      <c r="B1" s="1"/>
      <c r="C1" s="1"/>
      <c r="D1" s="1"/>
      <c r="E1" s="1"/>
      <c r="F1" s="1"/>
      <c r="G1" s="1"/>
      <c r="H1" s="1"/>
      <c r="I1" s="1"/>
      <c r="J1" s="1"/>
      <c r="K1" s="1"/>
      <c r="L1" s="1"/>
      <c r="P1" s="1"/>
      <c r="Q1" s="1"/>
    </row>
    <row r="2" spans="1:21" ht="13" x14ac:dyDescent="0.15">
      <c r="B2" s="1"/>
      <c r="C2" s="1"/>
      <c r="D2" s="1"/>
      <c r="E2" s="1"/>
      <c r="F2" s="1"/>
      <c r="G2" s="1"/>
      <c r="H2" s="1"/>
      <c r="I2" s="1"/>
      <c r="J2" s="1"/>
      <c r="K2" s="1"/>
      <c r="L2" s="1"/>
      <c r="P2" s="1"/>
      <c r="Q2" s="1"/>
    </row>
    <row r="3" spans="1:21" ht="15.75" customHeight="1" x14ac:dyDescent="0.2">
      <c r="B3" s="12" t="s">
        <v>0</v>
      </c>
      <c r="C3" s="14" t="s">
        <v>1</v>
      </c>
      <c r="D3" s="13"/>
      <c r="E3" s="14" t="s">
        <v>2</v>
      </c>
      <c r="F3" s="13"/>
      <c r="G3" s="15" t="s">
        <v>3</v>
      </c>
      <c r="H3" s="13"/>
      <c r="I3" s="1"/>
      <c r="J3" s="1"/>
      <c r="K3" s="1"/>
      <c r="L3" s="1"/>
      <c r="P3" s="1"/>
      <c r="Q3" s="1"/>
    </row>
    <row r="4" spans="1:21" ht="15.75" customHeight="1" x14ac:dyDescent="0.2">
      <c r="B4" s="13"/>
      <c r="C4" s="2" t="s">
        <v>4</v>
      </c>
      <c r="D4" s="2" t="s">
        <v>5</v>
      </c>
      <c r="E4" s="2" t="s">
        <v>4</v>
      </c>
      <c r="F4" s="2" t="s">
        <v>5</v>
      </c>
      <c r="G4" s="13"/>
      <c r="H4" s="13"/>
    </row>
    <row r="5" spans="1:21" ht="15.75" customHeight="1" x14ac:dyDescent="0.2">
      <c r="A5" s="3" t="s">
        <v>6</v>
      </c>
      <c r="B5" s="4">
        <v>0</v>
      </c>
      <c r="C5" s="5">
        <f>B5*48.38</f>
        <v>0</v>
      </c>
      <c r="D5" s="5">
        <f>B5*39.45</f>
        <v>0</v>
      </c>
      <c r="E5" s="5">
        <f>B5*29.86</f>
        <v>0</v>
      </c>
      <c r="F5" s="5">
        <f>B5*28.76</f>
        <v>0</v>
      </c>
      <c r="G5" s="3" t="s">
        <v>7</v>
      </c>
      <c r="H5" s="3" t="s">
        <v>8</v>
      </c>
      <c r="P5" s="6"/>
      <c r="Q5" s="7"/>
    </row>
    <row r="6" spans="1:21" ht="15.75" customHeight="1" x14ac:dyDescent="0.2">
      <c r="A6" s="3" t="s">
        <v>9</v>
      </c>
      <c r="B6" s="4">
        <v>0</v>
      </c>
      <c r="C6" s="16">
        <f>VLOOKUP(B6,datos!A3:D8,2,FALSE)</f>
        <v>0</v>
      </c>
      <c r="D6" s="13"/>
      <c r="E6" s="5"/>
      <c r="F6" s="5"/>
      <c r="G6" s="5">
        <f>VLOOKUP(B6,datos!A3:D8,4,FALSE)</f>
        <v>270.89</v>
      </c>
      <c r="H6" s="5">
        <f>VLOOKUP(B6,datos!A3:D8,3,FALSE)</f>
        <v>263.43</v>
      </c>
      <c r="P6" s="6"/>
      <c r="Q6" s="7"/>
    </row>
    <row r="7" spans="1:21" ht="15.75" customHeight="1" x14ac:dyDescent="0.2">
      <c r="A7" s="3" t="s">
        <v>10</v>
      </c>
      <c r="B7" s="4" t="b">
        <v>0</v>
      </c>
      <c r="C7" s="5">
        <f>IF(B7=TRUE, 145.51, 0)</f>
        <v>0</v>
      </c>
      <c r="D7" s="5">
        <f>IF(B7=TRUE, 81.78, 0)</f>
        <v>0</v>
      </c>
    </row>
    <row r="8" spans="1:21" ht="15.75" customHeight="1" x14ac:dyDescent="0.2">
      <c r="A8" s="3" t="s">
        <v>11</v>
      </c>
      <c r="B8" s="4">
        <v>0</v>
      </c>
      <c r="C8" s="1"/>
      <c r="D8" s="1"/>
      <c r="E8" s="1"/>
    </row>
    <row r="9" spans="1:21" ht="15.75" customHeight="1" x14ac:dyDescent="0.2">
      <c r="A9" s="3" t="s">
        <v>25</v>
      </c>
      <c r="B9" s="10">
        <v>58.17</v>
      </c>
      <c r="C9" s="1"/>
      <c r="D9" s="1"/>
      <c r="E9" s="1"/>
    </row>
    <row r="10" spans="1:21" ht="15.75" customHeight="1" x14ac:dyDescent="0.2">
      <c r="A10" s="3" t="s">
        <v>12</v>
      </c>
      <c r="B10" s="2" t="s">
        <v>13</v>
      </c>
      <c r="C10" s="2" t="s">
        <v>14</v>
      </c>
      <c r="D10" s="2" t="s">
        <v>15</v>
      </c>
      <c r="E10" s="2" t="s">
        <v>16</v>
      </c>
    </row>
    <row r="11" spans="1:21" ht="15.75" customHeight="1" x14ac:dyDescent="0.2">
      <c r="A11" s="3" t="s">
        <v>17</v>
      </c>
      <c r="B11" s="7">
        <f>2412.72-58.17+D5+C6+D7+B9</f>
        <v>2412.7199999999998</v>
      </c>
      <c r="C11" s="7">
        <f>2542.72-58.17+D5+C6+D7+B9</f>
        <v>2542.7199999999998</v>
      </c>
      <c r="D11" s="7">
        <f>2712.8-58.17+C5+C6+C7+B9</f>
        <v>2712.8</v>
      </c>
      <c r="E11" s="7">
        <f>2900.29-58.17+C5+C6+C7+B9</f>
        <v>2900.29</v>
      </c>
      <c r="Q11" s="7"/>
      <c r="R11" s="7"/>
      <c r="S11" s="7"/>
      <c r="T11" s="7"/>
      <c r="U11" s="7"/>
    </row>
    <row r="12" spans="1:21" ht="15.75" customHeight="1" x14ac:dyDescent="0.2">
      <c r="A12" s="3" t="s">
        <v>18</v>
      </c>
      <c r="B12" s="5">
        <f>2021.61+H6</f>
        <v>2285.04</v>
      </c>
      <c r="C12" s="5">
        <f>2169.16+H6</f>
        <v>2432.5899999999997</v>
      </c>
      <c r="D12" s="5">
        <f>2152.14+H6</f>
        <v>2415.5699999999997</v>
      </c>
      <c r="E12" s="5">
        <f>2419.59+G6</f>
        <v>2690.48</v>
      </c>
    </row>
    <row r="13" spans="1:21" ht="15.75" customHeight="1" x14ac:dyDescent="0.2">
      <c r="A13" s="3" t="s">
        <v>19</v>
      </c>
      <c r="B13" s="7">
        <f t="shared" ref="B13:E13" si="0">(B11/30)+(B12/183)</f>
        <v>92.910557377049173</v>
      </c>
      <c r="C13" s="7">
        <f t="shared" si="0"/>
        <v>98.050174863387966</v>
      </c>
      <c r="D13" s="7">
        <f t="shared" si="0"/>
        <v>103.62650273224044</v>
      </c>
      <c r="E13" s="7">
        <f t="shared" si="0"/>
        <v>111.37840983606557</v>
      </c>
    </row>
    <row r="14" spans="1:21" ht="15.75" customHeight="1" x14ac:dyDescent="0.2">
      <c r="A14" s="3" t="s">
        <v>20</v>
      </c>
      <c r="B14" s="7">
        <f t="shared" ref="B14:E14" si="1">B13/7.5</f>
        <v>12.388074316939889</v>
      </c>
      <c r="C14" s="7">
        <f t="shared" si="1"/>
        <v>13.073356648451728</v>
      </c>
      <c r="D14" s="7">
        <f t="shared" si="1"/>
        <v>13.816867030965392</v>
      </c>
      <c r="E14" s="7">
        <f t="shared" si="1"/>
        <v>14.850454644808742</v>
      </c>
    </row>
    <row r="15" spans="1:21" ht="15.75" customHeight="1" x14ac:dyDescent="0.2">
      <c r="A15" s="8" t="s">
        <v>21</v>
      </c>
      <c r="B15" s="9">
        <f>(B14)*$B8</f>
        <v>0</v>
      </c>
      <c r="C15" s="9">
        <f t="shared" ref="C15:E15" si="2">C14*$B8</f>
        <v>0</v>
      </c>
      <c r="D15" s="9">
        <f t="shared" si="2"/>
        <v>0</v>
      </c>
      <c r="E15" s="9">
        <f t="shared" si="2"/>
        <v>0</v>
      </c>
      <c r="P15" s="7"/>
      <c r="Q15" s="7"/>
    </row>
    <row r="16" spans="1:21" ht="12.75" customHeight="1" x14ac:dyDescent="0.15">
      <c r="A16" s="11" t="s">
        <v>26</v>
      </c>
      <c r="B16" s="11"/>
      <c r="C16" s="11"/>
      <c r="D16" s="11"/>
      <c r="E16" s="11"/>
      <c r="F16" s="11"/>
      <c r="G16" s="11"/>
      <c r="H16" s="11"/>
    </row>
    <row r="17" spans="1:8" ht="15.75" customHeight="1" x14ac:dyDescent="0.15">
      <c r="A17" s="11"/>
      <c r="B17" s="11"/>
      <c r="C17" s="11"/>
      <c r="D17" s="11"/>
      <c r="E17" s="11"/>
      <c r="F17" s="11"/>
      <c r="G17" s="11"/>
      <c r="H17" s="11"/>
    </row>
    <row r="18" spans="1:8" ht="15.75" customHeight="1" x14ac:dyDescent="0.15">
      <c r="A18" s="11"/>
      <c r="B18" s="11"/>
      <c r="C18" s="11"/>
      <c r="D18" s="11"/>
      <c r="E18" s="11"/>
      <c r="F18" s="11"/>
      <c r="G18" s="11"/>
      <c r="H18" s="11"/>
    </row>
  </sheetData>
  <mergeCells count="6">
    <mergeCell ref="A16:H18"/>
    <mergeCell ref="B3:B4"/>
    <mergeCell ref="C3:D3"/>
    <mergeCell ref="E3:F3"/>
    <mergeCell ref="G3:H4"/>
    <mergeCell ref="C6:D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1714500</xdr:colOff>
                    <xdr:row>6</xdr:row>
                    <xdr:rowOff>0</xdr:rowOff>
                  </from>
                  <to>
                    <xdr:col>1</xdr:col>
                    <xdr:colOff>368300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8"/>
  <sheetViews>
    <sheetView workbookViewId="0">
      <selection activeCell="E16" sqref="E16"/>
    </sheetView>
  </sheetViews>
  <sheetFormatPr baseColWidth="10" defaultRowHeight="13" x14ac:dyDescent="0.15"/>
  <cols>
    <col min="3" max="3" width="24.5" customWidth="1"/>
    <col min="4" max="4" width="29.5" customWidth="1"/>
  </cols>
  <sheetData>
    <row r="2" spans="1:4" x14ac:dyDescent="0.15">
      <c r="B2" t="s">
        <v>22</v>
      </c>
      <c r="C2" t="s">
        <v>24</v>
      </c>
      <c r="D2" t="s">
        <v>23</v>
      </c>
    </row>
    <row r="3" spans="1:4" x14ac:dyDescent="0.15">
      <c r="A3">
        <v>0</v>
      </c>
      <c r="B3">
        <v>0</v>
      </c>
      <c r="C3">
        <v>263.43</v>
      </c>
      <c r="D3">
        <v>270.89</v>
      </c>
    </row>
    <row r="4" spans="1:4" x14ac:dyDescent="0.15">
      <c r="A4">
        <v>1</v>
      </c>
      <c r="B4">
        <v>63.84</v>
      </c>
      <c r="C4">
        <v>277.26</v>
      </c>
      <c r="D4">
        <v>311.70999999999998</v>
      </c>
    </row>
    <row r="5" spans="1:4" x14ac:dyDescent="0.15">
      <c r="A5">
        <v>2</v>
      </c>
      <c r="B5">
        <v>144.38</v>
      </c>
      <c r="C5">
        <v>328.77</v>
      </c>
      <c r="D5">
        <v>363.22</v>
      </c>
    </row>
    <row r="6" spans="1:4" x14ac:dyDescent="0.15">
      <c r="A6">
        <v>3</v>
      </c>
      <c r="B6">
        <v>251.68</v>
      </c>
      <c r="C6">
        <v>397.39</v>
      </c>
      <c r="D6">
        <v>431.86</v>
      </c>
    </row>
    <row r="7" spans="1:4" x14ac:dyDescent="0.15">
      <c r="A7">
        <v>4</v>
      </c>
      <c r="B7">
        <v>398.52</v>
      </c>
      <c r="C7">
        <v>491.33</v>
      </c>
      <c r="D7">
        <v>525.80999999999995</v>
      </c>
    </row>
    <row r="8" spans="1:4" x14ac:dyDescent="0.15">
      <c r="A8">
        <v>5</v>
      </c>
      <c r="B8">
        <v>441.8</v>
      </c>
      <c r="C8">
        <v>519.01</v>
      </c>
      <c r="D8">
        <v>553.45000000000005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 PUCHE SAEZ</dc:creator>
  <cp:lastModifiedBy>Microsoft Office User</cp:lastModifiedBy>
  <dcterms:created xsi:type="dcterms:W3CDTF">2023-01-30T12:26:42Z</dcterms:created>
  <dcterms:modified xsi:type="dcterms:W3CDTF">2023-02-03T15:35:39Z</dcterms:modified>
</cp:coreProperties>
</file>